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Статья налоги\"/>
    </mc:Choice>
  </mc:AlternateContent>
  <xr:revisionPtr revIDLastSave="0" documentId="13_ncr:1_{00B919FF-6249-4DF3-806A-9F0B810BE047}" xr6:coauthVersionLast="43" xr6:coauthVersionMax="43" xr10:uidLastSave="{00000000-0000-0000-0000-000000000000}"/>
  <bookViews>
    <workbookView xWindow="-108" yWindow="-108" windowWidth="23256" windowHeight="12576" activeTab="2" xr2:uid="{49A9CC99-B543-44C7-B00D-CDEC8FB5BC66}"/>
  </bookViews>
  <sheets>
    <sheet name="Расчеты" sheetId="1" r:id="rId1"/>
    <sheet name="Выгода" sheetId="2" r:id="rId2"/>
    <sheet name="Диаграмм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6" i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6" i="1"/>
  <c r="J6" i="1"/>
  <c r="B6" i="1"/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L6" i="1"/>
  <c r="N6" i="1" s="1"/>
  <c r="D6" i="1"/>
  <c r="E6" i="1" s="1"/>
  <c r="L7" i="1" l="1"/>
  <c r="N7" i="1" s="1"/>
  <c r="F6" i="1"/>
  <c r="L8" i="1" l="1"/>
  <c r="N8" i="1" s="1"/>
  <c r="D7" i="1"/>
  <c r="E7" i="1" s="1"/>
  <c r="L9" i="1" l="1"/>
  <c r="N9" i="1" s="1"/>
  <c r="L10" i="1" s="1"/>
  <c r="N10" i="1" s="1"/>
  <c r="L11" i="1" s="1"/>
  <c r="N11" i="1" s="1"/>
  <c r="F7" i="1"/>
  <c r="L12" i="1" l="1"/>
  <c r="N12" i="1" s="1"/>
  <c r="L13" i="1" s="1"/>
  <c r="N13" i="1" s="1"/>
  <c r="D8" i="1"/>
  <c r="E8" i="1" s="1"/>
  <c r="L14" i="1" l="1"/>
  <c r="N14" i="1" s="1"/>
  <c r="F8" i="1"/>
  <c r="D9" i="1" s="1"/>
  <c r="E9" i="1" s="1"/>
  <c r="L15" i="1" l="1"/>
  <c r="N15" i="1" s="1"/>
  <c r="O15" i="1" s="1"/>
  <c r="B3" i="2" s="1"/>
  <c r="F9" i="1"/>
  <c r="D10" i="1" s="1"/>
  <c r="E10" i="1" s="1"/>
  <c r="L16" i="1" l="1"/>
  <c r="N16" i="1" s="1"/>
  <c r="F10" i="1"/>
  <c r="D11" i="1" s="1"/>
  <c r="E11" i="1" s="1"/>
  <c r="F11" i="1" s="1"/>
  <c r="D12" i="1" s="1"/>
  <c r="E12" i="1" s="1"/>
  <c r="L17" i="1" l="1"/>
  <c r="N17" i="1" s="1"/>
  <c r="F12" i="1"/>
  <c r="D13" i="1" s="1"/>
  <c r="E13" i="1" s="1"/>
  <c r="L18" i="1" l="1"/>
  <c r="N18" i="1" s="1"/>
  <c r="F13" i="1"/>
  <c r="L19" i="1" l="1"/>
  <c r="N19" i="1" s="1"/>
  <c r="D14" i="1"/>
  <c r="E14" i="1" s="1"/>
  <c r="L20" i="1" l="1"/>
  <c r="N20" i="1" s="1"/>
  <c r="F14" i="1"/>
  <c r="L21" i="1" l="1"/>
  <c r="N21" i="1" s="1"/>
  <c r="D15" i="1"/>
  <c r="E15" i="1" s="1"/>
  <c r="L22" i="1" l="1"/>
  <c r="N22" i="1" s="1"/>
  <c r="F15" i="1"/>
  <c r="D16" i="1" l="1"/>
  <c r="E16" i="1" s="1"/>
  <c r="B2" i="2"/>
  <c r="B4" i="2" s="1"/>
  <c r="L23" i="1"/>
  <c r="N23" i="1"/>
  <c r="F16" i="1"/>
  <c r="D17" i="1" s="1"/>
  <c r="E17" i="1" s="1"/>
  <c r="L24" i="1" l="1"/>
  <c r="N24" i="1" s="1"/>
  <c r="F17" i="1"/>
  <c r="L25" i="1" l="1"/>
  <c r="N25" i="1" s="1"/>
  <c r="C3" i="2" s="1"/>
  <c r="D18" i="1"/>
  <c r="E18" i="1" s="1"/>
  <c r="L26" i="1" l="1"/>
  <c r="N26" i="1" s="1"/>
  <c r="F18" i="1"/>
  <c r="L27" i="1" l="1"/>
  <c r="N27" i="1" s="1"/>
  <c r="D19" i="1"/>
  <c r="E19" i="1" s="1"/>
  <c r="L28" i="1" l="1"/>
  <c r="N28" i="1" s="1"/>
  <c r="F19" i="1"/>
  <c r="D20" i="1" s="1"/>
  <c r="E20" i="1" s="1"/>
  <c r="F20" i="1" s="1"/>
  <c r="L29" i="1" l="1"/>
  <c r="N29" i="1" s="1"/>
  <c r="D21" i="1"/>
  <c r="E21" i="1" s="1"/>
  <c r="L30" i="1" l="1"/>
  <c r="N30" i="1" s="1"/>
  <c r="D3" i="2" s="1"/>
  <c r="F21" i="1"/>
  <c r="D22" i="1" l="1"/>
  <c r="E22" i="1" s="1"/>
  <c r="F22" i="1" l="1"/>
  <c r="D23" i="1" l="1"/>
  <c r="E23" i="1" s="1"/>
  <c r="F23" i="1" l="1"/>
  <c r="D24" i="1" s="1"/>
  <c r="E24" i="1" s="1"/>
  <c r="F24" i="1" s="1"/>
  <c r="D25" i="1" l="1"/>
  <c r="E25" i="1" s="1"/>
  <c r="F25" i="1" l="1"/>
  <c r="C2" i="2" s="1"/>
  <c r="C4" i="2" s="1"/>
  <c r="D26" i="1" l="1"/>
  <c r="E26" i="1" s="1"/>
  <c r="F26" i="1" l="1"/>
  <c r="D27" i="1" l="1"/>
  <c r="E27" i="1" s="1"/>
  <c r="F27" i="1" s="1"/>
  <c r="D28" i="1" l="1"/>
  <c r="E28" i="1" s="1"/>
  <c r="F28" i="1" l="1"/>
  <c r="D29" i="1" s="1"/>
  <c r="E29" i="1" s="1"/>
  <c r="F29" i="1" l="1"/>
  <c r="D30" i="1" l="1"/>
  <c r="E30" i="1" s="1"/>
  <c r="F30" i="1" s="1"/>
  <c r="D2" i="2" s="1"/>
  <c r="D4" i="2" s="1"/>
</calcChain>
</file>

<file path=xl/sharedStrings.xml><?xml version="1.0" encoding="utf-8"?>
<sst xmlns="http://schemas.openxmlformats.org/spreadsheetml/2006/main" count="23" uniqueCount="13">
  <si>
    <t>Год</t>
  </si>
  <si>
    <t>Сумма</t>
  </si>
  <si>
    <t>Доходность</t>
  </si>
  <si>
    <t>Сумма дохода</t>
  </si>
  <si>
    <t>Сумма итого</t>
  </si>
  <si>
    <t>Обычное налогообложение</t>
  </si>
  <si>
    <t>Отложенное налогообложение</t>
  </si>
  <si>
    <t>Срок 10 лет</t>
  </si>
  <si>
    <t>Срок 20 лет</t>
  </si>
  <si>
    <t>Срок 25 лет</t>
  </si>
  <si>
    <t>Разница</t>
  </si>
  <si>
    <t>Ежегодный налог</t>
  </si>
  <si>
    <t>Итог при выводе средств (за вычетом налога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</si>
</sst>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0">
    <xf numFmtId="0" fontId="0" fillId="0" borderId="0" xfId="0"/>
    <xf numFmtId="0" fontId="1" fillId="2" borderId="1" xfId="1" applyBorder="1"/>
    <xf numFmtId="0" fontId="1" fillId="4" borderId="1" xfId="3" applyBorder="1"/>
    <xf numFmtId="2" fontId="1" fillId="4" borderId="1" xfId="3" applyNumberFormat="1" applyBorder="1"/>
    <xf numFmtId="0" fontId="1" fillId="5" borderId="1" xfId="4" applyBorder="1"/>
    <xf numFmtId="2" fontId="1" fillId="5" borderId="1" xfId="4" applyNumberFormat="1" applyBorder="1"/>
    <xf numFmtId="0" fontId="1" fillId="3" borderId="1" xfId="2" applyBorder="1"/>
    <xf numFmtId="0" fontId="2" fillId="0" borderId="0" xfId="0" applyFont="1"/>
    <xf numFmtId="0" fontId="1" fillId="6" borderId="1" xfId="5" applyBorder="1"/>
    <xf numFmtId="2" fontId="1" fillId="6" borderId="1" xfId="5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1" fillId="5" borderId="2" xfId="4" applyNumberFormat="1" applyBorder="1"/>
    <xf numFmtId="2" fontId="1" fillId="6" borderId="2" xfId="5" applyNumberFormat="1" applyBorder="1"/>
    <xf numFmtId="0" fontId="1" fillId="2" borderId="0" xfId="1" applyAlignment="1">
      <alignment wrapText="1"/>
    </xf>
    <xf numFmtId="0" fontId="1" fillId="2" borderId="1" xfId="1" applyBorder="1" applyAlignment="1">
      <alignment wrapText="1"/>
    </xf>
    <xf numFmtId="1" fontId="1" fillId="4" borderId="1" xfId="3" applyNumberFormat="1" applyBorder="1"/>
    <xf numFmtId="1" fontId="1" fillId="6" borderId="1" xfId="5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 vertical="center"/>
    </xf>
  </cellXfs>
  <cellStyles count="6">
    <cellStyle name="20% — акцент3" xfId="3" builtinId="38"/>
    <cellStyle name="20% — акцент4" xfId="5" builtinId="42"/>
    <cellStyle name="40% — акцент1" xfId="1" builtinId="31"/>
    <cellStyle name="40% — акцент3" xfId="4" builtinId="39"/>
    <cellStyle name="60% — акцент2" xfId="2" builtinId="3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Влияние</a:t>
            </a:r>
            <a:r>
              <a:rPr lang="ru-RU" baseline="0"/>
              <a:t> налогов на результат инвестиций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ежегодно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Расчеты!$F$6:$F$30</c:f>
              <c:numCache>
                <c:formatCode>0</c:formatCode>
                <c:ptCount val="25"/>
                <c:pt idx="0">
                  <c:v>106960</c:v>
                </c:pt>
                <c:pt idx="1">
                  <c:v>114404.416</c:v>
                </c:pt>
                <c:pt idx="2">
                  <c:v>122366.96335359999</c:v>
                </c:pt>
                <c:pt idx="3">
                  <c:v>130883.70400301056</c:v>
                </c:pt>
                <c:pt idx="4">
                  <c:v>139993.20980162011</c:v>
                </c:pt>
                <c:pt idx="5">
                  <c:v>149736.73720381287</c:v>
                </c:pt>
                <c:pt idx="6">
                  <c:v>160158.41411319826</c:v>
                </c:pt>
                <c:pt idx="7">
                  <c:v>171305.43973547686</c:v>
                </c:pt>
                <c:pt idx="8">
                  <c:v>183228.29834106605</c:v>
                </c:pt>
                <c:pt idx="9">
                  <c:v>195980.98790560424</c:v>
                </c:pt>
                <c:pt idx="10">
                  <c:v>209621.2646638343</c:v>
                </c:pt>
                <c:pt idx="11">
                  <c:v>224210.90468443715</c:v>
                </c:pt>
                <c:pt idx="12">
                  <c:v>239815.98365047399</c:v>
                </c:pt>
                <c:pt idx="13">
                  <c:v>256507.17611254699</c:v>
                </c:pt>
                <c:pt idx="14">
                  <c:v>274360.07556998031</c:v>
                </c:pt>
                <c:pt idx="15">
                  <c:v>293455.53682965093</c:v>
                </c:pt>
                <c:pt idx="16">
                  <c:v>313880.04219299462</c:v>
                </c:pt>
                <c:pt idx="17">
                  <c:v>335726.09312962706</c:v>
                </c:pt>
                <c:pt idx="18">
                  <c:v>359092.62921144912</c:v>
                </c:pt>
                <c:pt idx="19">
                  <c:v>384085.47620456596</c:v>
                </c:pt>
                <c:pt idx="20">
                  <c:v>410817.82534840377</c:v>
                </c:pt>
                <c:pt idx="21">
                  <c:v>439410.74599265266</c:v>
                </c:pt>
                <c:pt idx="22">
                  <c:v>469993.73391374131</c:v>
                </c:pt>
                <c:pt idx="23">
                  <c:v>502705.29779413767</c:v>
                </c:pt>
                <c:pt idx="24">
                  <c:v>537693.58652060956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0EBC-40CC-BDE5-E55DB9F9D225}"/>
            </c:ext>
          </c:extLst>
        </c:ser>
        <c:ser>
          <c:idx val="1"/>
          <c:order val="1"/>
          <c:tx>
            <c:v>в конце срока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Расчеты!$O$6:$O$30</c:f>
              <c:numCache>
                <c:formatCode>0</c:formatCode>
                <c:ptCount val="25"/>
                <c:pt idx="0">
                  <c:v>106960</c:v>
                </c:pt>
                <c:pt idx="1">
                  <c:v>114476.8</c:v>
                </c:pt>
                <c:pt idx="2">
                  <c:v>122594.944</c:v>
                </c:pt>
                <c:pt idx="3">
                  <c:v>131362.53952000002</c:v>
                </c:pt>
                <c:pt idx="4">
                  <c:v>140831.5426816</c:v>
                </c:pt>
                <c:pt idx="5">
                  <c:v>151058.06609612799</c:v>
                </c:pt>
                <c:pt idx="6">
                  <c:v>162102.71138381824</c:v>
                </c:pt>
                <c:pt idx="7">
                  <c:v>174030.92829452371</c:v>
                </c:pt>
                <c:pt idx="8">
                  <c:v>186913.4025580856</c:v>
                </c:pt>
                <c:pt idx="9">
                  <c:v>200826.47476273245</c:v>
                </c:pt>
                <c:pt idx="10">
                  <c:v>215852.59274375107</c:v>
                </c:pt>
                <c:pt idx="11">
                  <c:v>232080.80016325117</c:v>
                </c:pt>
                <c:pt idx="12">
                  <c:v>249607.26417631126</c:v>
                </c:pt>
                <c:pt idx="13">
                  <c:v>268535.84531041619</c:v>
                </c:pt>
                <c:pt idx="14">
                  <c:v>288978.71293524944</c:v>
                </c:pt>
                <c:pt idx="15">
                  <c:v>311057.0099700694</c:v>
                </c:pt>
                <c:pt idx="16">
                  <c:v>334901.57076767494</c:v>
                </c:pt>
                <c:pt idx="17">
                  <c:v>360653.69642908894</c:v>
                </c:pt>
                <c:pt idx="18">
                  <c:v>388465.99214341602</c:v>
                </c:pt>
                <c:pt idx="19">
                  <c:v>418503.27151488932</c:v>
                </c:pt>
                <c:pt idx="20">
                  <c:v>450943.53323608043</c:v>
                </c:pt>
                <c:pt idx="21">
                  <c:v>485979.0158949669</c:v>
                </c:pt>
                <c:pt idx="22">
                  <c:v>523817.33716656425</c:v>
                </c:pt>
                <c:pt idx="23">
                  <c:v>564682.72413988947</c:v>
                </c:pt>
                <c:pt idx="24">
                  <c:v>608817.34207108058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0EBC-40CC-BDE5-E55DB9F9D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404192"/>
        <c:axId val="375402880"/>
      </c:barChart>
      <c:catAx>
        <c:axId val="37540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5402880"/>
        <c:crosses val="autoZero"/>
        <c:auto val="1"/>
        <c:lblAlgn val="ctr"/>
        <c:lblOffset val="100"/>
        <c:noMultiLvlLbl val="0"/>
      </c:catAx>
      <c:valAx>
        <c:axId val="37540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Итоговая</a:t>
                </a:r>
                <a:r>
                  <a:rPr lang="ru-RU" baseline="0"/>
                  <a:t> сумма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540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4</xdr:row>
      <xdr:rowOff>30480</xdr:rowOff>
    </xdr:from>
    <xdr:to>
      <xdr:col>14</xdr:col>
      <xdr:colOff>487680</xdr:colOff>
      <xdr:row>23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16AC83-EDC3-4F4E-974E-8892E1242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7977-BCE4-46FC-97D5-329486A679EE}">
  <dimension ref="A1:O30"/>
  <sheetViews>
    <sheetView topLeftCell="C6" workbookViewId="0">
      <selection activeCell="O25" sqref="O25:O30"/>
    </sheetView>
  </sheetViews>
  <sheetFormatPr defaultRowHeight="14.4" x14ac:dyDescent="0.3"/>
  <cols>
    <col min="1" max="1" width="11.77734375" customWidth="1"/>
    <col min="3" max="3" width="11.5546875" customWidth="1"/>
    <col min="4" max="4" width="14.109375" customWidth="1"/>
    <col min="5" max="5" width="11.77734375" customWidth="1"/>
    <col min="6" max="6" width="14.33203125" customWidth="1"/>
    <col min="11" max="11" width="12.21875" customWidth="1"/>
    <col min="12" max="12" width="14.6640625" customWidth="1"/>
    <col min="13" max="13" width="11.44140625" customWidth="1"/>
    <col min="14" max="14" width="12.21875" customWidth="1"/>
    <col min="15" max="15" width="19.44140625" customWidth="1"/>
  </cols>
  <sheetData>
    <row r="1" spans="1:15" x14ac:dyDescent="0.3">
      <c r="A1" s="6" t="s">
        <v>1</v>
      </c>
      <c r="B1" s="6">
        <v>100000</v>
      </c>
    </row>
    <row r="2" spans="1:15" x14ac:dyDescent="0.3">
      <c r="A2" s="6" t="s">
        <v>2</v>
      </c>
      <c r="B2" s="6">
        <v>0.08</v>
      </c>
    </row>
    <row r="4" spans="1:15" x14ac:dyDescent="0.3">
      <c r="C4" s="7" t="s">
        <v>5</v>
      </c>
      <c r="D4" s="7"/>
      <c r="K4" s="7" t="s">
        <v>6</v>
      </c>
      <c r="L4" s="7"/>
      <c r="M4" s="7"/>
    </row>
    <row r="5" spans="1:15" ht="43.2" x14ac:dyDescent="0.3">
      <c r="A5" s="1" t="s">
        <v>0</v>
      </c>
      <c r="B5" s="15" t="s">
        <v>1</v>
      </c>
      <c r="C5" s="15" t="s">
        <v>2</v>
      </c>
      <c r="D5" s="15" t="s">
        <v>3</v>
      </c>
      <c r="E5" s="15" t="s">
        <v>11</v>
      </c>
      <c r="F5" s="15" t="s">
        <v>4</v>
      </c>
      <c r="I5" s="14" t="s">
        <v>0</v>
      </c>
      <c r="J5" s="14" t="s">
        <v>1</v>
      </c>
      <c r="K5" s="14" t="s">
        <v>2</v>
      </c>
      <c r="L5" s="14" t="s">
        <v>3</v>
      </c>
      <c r="M5" s="14" t="s">
        <v>11</v>
      </c>
      <c r="N5" s="14" t="s">
        <v>4</v>
      </c>
      <c r="O5" s="15" t="s">
        <v>12</v>
      </c>
    </row>
    <row r="6" spans="1:15" x14ac:dyDescent="0.3">
      <c r="A6" s="2">
        <v>1</v>
      </c>
      <c r="B6" s="2">
        <f>$B$1</f>
        <v>100000</v>
      </c>
      <c r="C6" s="3">
        <f>$B$2</f>
        <v>0.08</v>
      </c>
      <c r="D6" s="3">
        <f>B6*C6</f>
        <v>8000</v>
      </c>
      <c r="E6" s="3">
        <f>D6*0.13</f>
        <v>1040</v>
      </c>
      <c r="F6" s="16">
        <f>B6+D6-E6</f>
        <v>106960</v>
      </c>
      <c r="I6" s="4">
        <v>1</v>
      </c>
      <c r="J6" s="4">
        <f>$B$1</f>
        <v>100000</v>
      </c>
      <c r="K6" s="4">
        <f>$B$2</f>
        <v>0.08</v>
      </c>
      <c r="L6" s="5">
        <f>J6*K6</f>
        <v>8000</v>
      </c>
      <c r="M6" s="5">
        <v>0</v>
      </c>
      <c r="N6" s="12">
        <f>J6+L6</f>
        <v>108000</v>
      </c>
      <c r="O6" s="18">
        <f t="shared" ref="O6:O14" si="0">N6-((N6-$J$6)*0.13)</f>
        <v>106960</v>
      </c>
    </row>
    <row r="7" spans="1:15" x14ac:dyDescent="0.3">
      <c r="A7" s="2">
        <v>2</v>
      </c>
      <c r="B7" s="2"/>
      <c r="C7" s="3">
        <f>$B$2</f>
        <v>0.08</v>
      </c>
      <c r="D7" s="3">
        <f>F6*C7</f>
        <v>8556.7999999999993</v>
      </c>
      <c r="E7" s="3">
        <f>D7*0.13</f>
        <v>1112.384</v>
      </c>
      <c r="F7" s="16">
        <f>F6+D7-E7</f>
        <v>114404.416</v>
      </c>
      <c r="I7" s="4">
        <v>2</v>
      </c>
      <c r="J7" s="4"/>
      <c r="K7" s="4">
        <f t="shared" ref="K7:K30" si="1">$B$2</f>
        <v>0.08</v>
      </c>
      <c r="L7" s="5">
        <f>N6*K7</f>
        <v>8640</v>
      </c>
      <c r="M7" s="5">
        <f>M6</f>
        <v>0</v>
      </c>
      <c r="N7" s="12">
        <f>N6+L7</f>
        <v>116640</v>
      </c>
      <c r="O7" s="18">
        <f t="shared" si="0"/>
        <v>114476.8</v>
      </c>
    </row>
    <row r="8" spans="1:15" x14ac:dyDescent="0.3">
      <c r="A8" s="2">
        <v>3</v>
      </c>
      <c r="B8" s="2"/>
      <c r="C8" s="3">
        <f>$B$2</f>
        <v>0.08</v>
      </c>
      <c r="D8" s="3">
        <f t="shared" ref="D8:D30" si="2">F7*C8</f>
        <v>9152.3532799999994</v>
      </c>
      <c r="E8" s="3">
        <f t="shared" ref="E8:E30" si="3">D8*0.13</f>
        <v>1189.8059263999999</v>
      </c>
      <c r="F8" s="16">
        <f t="shared" ref="F8:F30" si="4">F7+D8-E8</f>
        <v>122366.96335359999</v>
      </c>
      <c r="I8" s="4">
        <v>3</v>
      </c>
      <c r="J8" s="4"/>
      <c r="K8" s="4">
        <f t="shared" si="1"/>
        <v>0.08</v>
      </c>
      <c r="L8" s="5">
        <f t="shared" ref="L8:L30" si="5">N7*K8</f>
        <v>9331.2000000000007</v>
      </c>
      <c r="M8" s="5">
        <f t="shared" ref="M8:M30" si="6">M7</f>
        <v>0</v>
      </c>
      <c r="N8" s="12">
        <f t="shared" ref="N8:N30" si="7">N7+L8</f>
        <v>125971.2</v>
      </c>
      <c r="O8" s="18">
        <f t="shared" si="0"/>
        <v>122594.944</v>
      </c>
    </row>
    <row r="9" spans="1:15" x14ac:dyDescent="0.3">
      <c r="A9" s="2">
        <v>4</v>
      </c>
      <c r="B9" s="2"/>
      <c r="C9" s="3">
        <f>$B$2</f>
        <v>0.08</v>
      </c>
      <c r="D9" s="3">
        <f t="shared" si="2"/>
        <v>9789.3570682879999</v>
      </c>
      <c r="E9" s="3">
        <f t="shared" si="3"/>
        <v>1272.6164188774401</v>
      </c>
      <c r="F9" s="16">
        <f t="shared" si="4"/>
        <v>130883.70400301056</v>
      </c>
      <c r="I9" s="4">
        <v>4</v>
      </c>
      <c r="J9" s="4"/>
      <c r="K9" s="4">
        <f t="shared" si="1"/>
        <v>0.08</v>
      </c>
      <c r="L9" s="5">
        <f t="shared" si="5"/>
        <v>10077.696</v>
      </c>
      <c r="M9" s="5">
        <f t="shared" si="6"/>
        <v>0</v>
      </c>
      <c r="N9" s="12">
        <f t="shared" si="7"/>
        <v>136048.89600000001</v>
      </c>
      <c r="O9" s="18">
        <f t="shared" si="0"/>
        <v>131362.53952000002</v>
      </c>
    </row>
    <row r="10" spans="1:15" x14ac:dyDescent="0.3">
      <c r="A10" s="2">
        <v>5</v>
      </c>
      <c r="B10" s="2"/>
      <c r="C10" s="3">
        <f>$B$2</f>
        <v>0.08</v>
      </c>
      <c r="D10" s="3">
        <f t="shared" si="2"/>
        <v>10470.696320240844</v>
      </c>
      <c r="E10" s="3">
        <f t="shared" si="3"/>
        <v>1361.1905216313098</v>
      </c>
      <c r="F10" s="16">
        <f t="shared" si="4"/>
        <v>139993.20980162011</v>
      </c>
      <c r="I10" s="4">
        <v>5</v>
      </c>
      <c r="J10" s="4"/>
      <c r="K10" s="4">
        <f t="shared" si="1"/>
        <v>0.08</v>
      </c>
      <c r="L10" s="5">
        <f t="shared" si="5"/>
        <v>10883.911680000001</v>
      </c>
      <c r="M10" s="5">
        <f t="shared" si="6"/>
        <v>0</v>
      </c>
      <c r="N10" s="12">
        <f t="shared" si="7"/>
        <v>146932.80768</v>
      </c>
      <c r="O10" s="18">
        <f t="shared" si="0"/>
        <v>140831.5426816</v>
      </c>
    </row>
    <row r="11" spans="1:15" x14ac:dyDescent="0.3">
      <c r="A11" s="2">
        <v>6</v>
      </c>
      <c r="B11" s="2"/>
      <c r="C11" s="3">
        <f>$B$2</f>
        <v>0.08</v>
      </c>
      <c r="D11" s="3">
        <f t="shared" si="2"/>
        <v>11199.456784129608</v>
      </c>
      <c r="E11" s="3">
        <f t="shared" si="3"/>
        <v>1455.929381936849</v>
      </c>
      <c r="F11" s="16">
        <f t="shared" si="4"/>
        <v>149736.73720381287</v>
      </c>
      <c r="I11" s="4">
        <v>6</v>
      </c>
      <c r="J11" s="4"/>
      <c r="K11" s="4">
        <f t="shared" si="1"/>
        <v>0.08</v>
      </c>
      <c r="L11" s="5">
        <f t="shared" si="5"/>
        <v>11754.6246144</v>
      </c>
      <c r="M11" s="5">
        <f t="shared" si="6"/>
        <v>0</v>
      </c>
      <c r="N11" s="12">
        <f t="shared" si="7"/>
        <v>158687.4322944</v>
      </c>
      <c r="O11" s="18">
        <f t="shared" si="0"/>
        <v>151058.06609612799</v>
      </c>
    </row>
    <row r="12" spans="1:15" x14ac:dyDescent="0.3">
      <c r="A12" s="2">
        <v>7</v>
      </c>
      <c r="B12" s="2"/>
      <c r="C12" s="3">
        <f>$B$2</f>
        <v>0.08</v>
      </c>
      <c r="D12" s="3">
        <f t="shared" si="2"/>
        <v>11978.938976305029</v>
      </c>
      <c r="E12" s="3">
        <f t="shared" si="3"/>
        <v>1557.262066919654</v>
      </c>
      <c r="F12" s="16">
        <f t="shared" si="4"/>
        <v>160158.41411319826</v>
      </c>
      <c r="I12" s="4">
        <v>7</v>
      </c>
      <c r="J12" s="4"/>
      <c r="K12" s="4">
        <f t="shared" si="1"/>
        <v>0.08</v>
      </c>
      <c r="L12" s="5">
        <f t="shared" si="5"/>
        <v>12694.994583552001</v>
      </c>
      <c r="M12" s="5">
        <f t="shared" si="6"/>
        <v>0</v>
      </c>
      <c r="N12" s="12">
        <f t="shared" si="7"/>
        <v>171382.42687795201</v>
      </c>
      <c r="O12" s="18">
        <f t="shared" si="0"/>
        <v>162102.71138381824</v>
      </c>
    </row>
    <row r="13" spans="1:15" x14ac:dyDescent="0.3">
      <c r="A13" s="2">
        <v>8</v>
      </c>
      <c r="B13" s="2"/>
      <c r="C13" s="3">
        <f>$B$2</f>
        <v>0.08</v>
      </c>
      <c r="D13" s="3">
        <f t="shared" si="2"/>
        <v>12812.673129055862</v>
      </c>
      <c r="E13" s="3">
        <f t="shared" si="3"/>
        <v>1665.6475067772622</v>
      </c>
      <c r="F13" s="16">
        <f t="shared" si="4"/>
        <v>171305.43973547686</v>
      </c>
      <c r="I13" s="4">
        <v>8</v>
      </c>
      <c r="J13" s="4"/>
      <c r="K13" s="4">
        <f t="shared" si="1"/>
        <v>0.08</v>
      </c>
      <c r="L13" s="5">
        <f t="shared" si="5"/>
        <v>13710.59415023616</v>
      </c>
      <c r="M13" s="5">
        <f t="shared" si="6"/>
        <v>0</v>
      </c>
      <c r="N13" s="12">
        <f t="shared" si="7"/>
        <v>185093.02102818817</v>
      </c>
      <c r="O13" s="18">
        <f t="shared" si="0"/>
        <v>174030.92829452371</v>
      </c>
    </row>
    <row r="14" spans="1:15" x14ac:dyDescent="0.3">
      <c r="A14" s="2">
        <v>9</v>
      </c>
      <c r="B14" s="2"/>
      <c r="C14" s="3">
        <f>$B$2</f>
        <v>0.08</v>
      </c>
      <c r="D14" s="3">
        <f t="shared" si="2"/>
        <v>13704.435178838148</v>
      </c>
      <c r="E14" s="3">
        <f t="shared" si="3"/>
        <v>1781.5765732489592</v>
      </c>
      <c r="F14" s="16">
        <f t="shared" si="4"/>
        <v>183228.29834106605</v>
      </c>
      <c r="I14" s="4">
        <v>9</v>
      </c>
      <c r="J14" s="4"/>
      <c r="K14" s="4">
        <f t="shared" si="1"/>
        <v>0.08</v>
      </c>
      <c r="L14" s="5">
        <f t="shared" si="5"/>
        <v>14807.441682255054</v>
      </c>
      <c r="M14" s="5">
        <f t="shared" si="6"/>
        <v>0</v>
      </c>
      <c r="N14" s="12">
        <f t="shared" si="7"/>
        <v>199900.46271044321</v>
      </c>
      <c r="O14" s="18">
        <f t="shared" si="0"/>
        <v>186913.4025580856</v>
      </c>
    </row>
    <row r="15" spans="1:15" x14ac:dyDescent="0.3">
      <c r="A15" s="8">
        <v>10</v>
      </c>
      <c r="B15" s="8"/>
      <c r="C15" s="9">
        <f>$B$2</f>
        <v>0.08</v>
      </c>
      <c r="D15" s="9">
        <f t="shared" si="2"/>
        <v>14658.263867285285</v>
      </c>
      <c r="E15" s="9">
        <f t="shared" si="3"/>
        <v>1905.5743027470871</v>
      </c>
      <c r="F15" s="17">
        <f t="shared" si="4"/>
        <v>195980.98790560424</v>
      </c>
      <c r="I15" s="8">
        <v>10</v>
      </c>
      <c r="J15" s="8"/>
      <c r="K15" s="8">
        <f t="shared" si="1"/>
        <v>0.08</v>
      </c>
      <c r="L15" s="9">
        <f t="shared" si="5"/>
        <v>15992.037016835458</v>
      </c>
      <c r="M15" s="9">
        <f t="shared" si="6"/>
        <v>0</v>
      </c>
      <c r="N15" s="13">
        <f t="shared" si="7"/>
        <v>215892.49972727869</v>
      </c>
      <c r="O15" s="18">
        <f>N15-((N15-$J$6)*0.13)</f>
        <v>200826.47476273245</v>
      </c>
    </row>
    <row r="16" spans="1:15" x14ac:dyDescent="0.3">
      <c r="A16" s="2">
        <v>11</v>
      </c>
      <c r="B16" s="2"/>
      <c r="C16" s="3">
        <f>$B$2</f>
        <v>0.08</v>
      </c>
      <c r="D16" s="3">
        <f t="shared" si="2"/>
        <v>15678.47903244834</v>
      </c>
      <c r="E16" s="3">
        <f t="shared" si="3"/>
        <v>2038.2022742182844</v>
      </c>
      <c r="F16" s="16">
        <f t="shared" si="4"/>
        <v>209621.2646638343</v>
      </c>
      <c r="I16" s="4">
        <v>11</v>
      </c>
      <c r="J16" s="4"/>
      <c r="K16" s="4">
        <f t="shared" si="1"/>
        <v>0.08</v>
      </c>
      <c r="L16" s="5">
        <f t="shared" si="5"/>
        <v>17271.399978182297</v>
      </c>
      <c r="M16" s="5">
        <f t="shared" si="6"/>
        <v>0</v>
      </c>
      <c r="N16" s="12">
        <f t="shared" si="7"/>
        <v>233163.89970546099</v>
      </c>
      <c r="O16" s="18">
        <f t="shared" ref="O16:O30" si="8">N16-((N16-$J$6)*0.13)</f>
        <v>215852.59274375107</v>
      </c>
    </row>
    <row r="17" spans="1:15" x14ac:dyDescent="0.3">
      <c r="A17" s="2">
        <v>12</v>
      </c>
      <c r="B17" s="2"/>
      <c r="C17" s="3">
        <f>$B$2</f>
        <v>0.08</v>
      </c>
      <c r="D17" s="3">
        <f t="shared" si="2"/>
        <v>16769.701173106743</v>
      </c>
      <c r="E17" s="3">
        <f t="shared" si="3"/>
        <v>2180.0611525038767</v>
      </c>
      <c r="F17" s="16">
        <f t="shared" si="4"/>
        <v>224210.90468443715</v>
      </c>
      <c r="I17" s="4">
        <v>12</v>
      </c>
      <c r="J17" s="4"/>
      <c r="K17" s="4">
        <f t="shared" si="1"/>
        <v>0.08</v>
      </c>
      <c r="L17" s="5">
        <f t="shared" si="5"/>
        <v>18653.111976436881</v>
      </c>
      <c r="M17" s="5">
        <f t="shared" si="6"/>
        <v>0</v>
      </c>
      <c r="N17" s="12">
        <f t="shared" si="7"/>
        <v>251817.01168189789</v>
      </c>
      <c r="O17" s="18">
        <f t="shared" si="8"/>
        <v>232080.80016325117</v>
      </c>
    </row>
    <row r="18" spans="1:15" x14ac:dyDescent="0.3">
      <c r="A18" s="2">
        <v>13</v>
      </c>
      <c r="B18" s="2"/>
      <c r="C18" s="3">
        <f>$B$2</f>
        <v>0.08</v>
      </c>
      <c r="D18" s="3">
        <f t="shared" si="2"/>
        <v>17936.872374754974</v>
      </c>
      <c r="E18" s="3">
        <f t="shared" si="3"/>
        <v>2331.7934087181466</v>
      </c>
      <c r="F18" s="16">
        <f t="shared" si="4"/>
        <v>239815.98365047399</v>
      </c>
      <c r="I18" s="4">
        <v>13</v>
      </c>
      <c r="J18" s="4"/>
      <c r="K18" s="4">
        <f t="shared" si="1"/>
        <v>0.08</v>
      </c>
      <c r="L18" s="5">
        <f t="shared" si="5"/>
        <v>20145.360934551831</v>
      </c>
      <c r="M18" s="5">
        <f t="shared" si="6"/>
        <v>0</v>
      </c>
      <c r="N18" s="12">
        <f t="shared" si="7"/>
        <v>271962.37261644972</v>
      </c>
      <c r="O18" s="18">
        <f t="shared" si="8"/>
        <v>249607.26417631126</v>
      </c>
    </row>
    <row r="19" spans="1:15" x14ac:dyDescent="0.3">
      <c r="A19" s="2">
        <v>14</v>
      </c>
      <c r="B19" s="2"/>
      <c r="C19" s="3">
        <f>$B$2</f>
        <v>0.08</v>
      </c>
      <c r="D19" s="3">
        <f t="shared" si="2"/>
        <v>19185.278692037919</v>
      </c>
      <c r="E19" s="3">
        <f t="shared" si="3"/>
        <v>2494.0862299649293</v>
      </c>
      <c r="F19" s="16">
        <f t="shared" si="4"/>
        <v>256507.17611254699</v>
      </c>
      <c r="I19" s="4">
        <v>14</v>
      </c>
      <c r="J19" s="4"/>
      <c r="K19" s="4">
        <f t="shared" si="1"/>
        <v>0.08</v>
      </c>
      <c r="L19" s="5">
        <f t="shared" si="5"/>
        <v>21756.989809315979</v>
      </c>
      <c r="M19" s="5">
        <f t="shared" si="6"/>
        <v>0</v>
      </c>
      <c r="N19" s="12">
        <f t="shared" si="7"/>
        <v>293719.36242576572</v>
      </c>
      <c r="O19" s="18">
        <f t="shared" si="8"/>
        <v>268535.84531041619</v>
      </c>
    </row>
    <row r="20" spans="1:15" x14ac:dyDescent="0.3">
      <c r="A20" s="2">
        <v>15</v>
      </c>
      <c r="B20" s="2"/>
      <c r="C20" s="3">
        <f>$B$2</f>
        <v>0.08</v>
      </c>
      <c r="D20" s="3">
        <f t="shared" si="2"/>
        <v>20520.57408900376</v>
      </c>
      <c r="E20" s="3">
        <f t="shared" si="3"/>
        <v>2667.6746315704891</v>
      </c>
      <c r="F20" s="16">
        <f t="shared" si="4"/>
        <v>274360.07556998031</v>
      </c>
      <c r="I20" s="4">
        <v>15</v>
      </c>
      <c r="J20" s="4"/>
      <c r="K20" s="4">
        <f t="shared" si="1"/>
        <v>0.08</v>
      </c>
      <c r="L20" s="5">
        <f t="shared" si="5"/>
        <v>23497.548994061257</v>
      </c>
      <c r="M20" s="5">
        <f t="shared" si="6"/>
        <v>0</v>
      </c>
      <c r="N20" s="12">
        <f t="shared" si="7"/>
        <v>317216.91141982697</v>
      </c>
      <c r="O20" s="18">
        <f t="shared" si="8"/>
        <v>288978.71293524944</v>
      </c>
    </row>
    <row r="21" spans="1:15" x14ac:dyDescent="0.3">
      <c r="A21" s="2">
        <v>16</v>
      </c>
      <c r="B21" s="2"/>
      <c r="C21" s="3">
        <f>$B$2</f>
        <v>0.08</v>
      </c>
      <c r="D21" s="3">
        <f t="shared" si="2"/>
        <v>21948.806045598427</v>
      </c>
      <c r="E21" s="3">
        <f t="shared" si="3"/>
        <v>2853.3447859277958</v>
      </c>
      <c r="F21" s="16">
        <f t="shared" si="4"/>
        <v>293455.53682965093</v>
      </c>
      <c r="I21" s="4">
        <v>16</v>
      </c>
      <c r="J21" s="4"/>
      <c r="K21" s="4">
        <f t="shared" si="1"/>
        <v>0.08</v>
      </c>
      <c r="L21" s="5">
        <f t="shared" si="5"/>
        <v>25377.352913586157</v>
      </c>
      <c r="M21" s="5">
        <f t="shared" si="6"/>
        <v>0</v>
      </c>
      <c r="N21" s="12">
        <f t="shared" si="7"/>
        <v>342594.2643334131</v>
      </c>
      <c r="O21" s="18">
        <f t="shared" si="8"/>
        <v>311057.0099700694</v>
      </c>
    </row>
    <row r="22" spans="1:15" x14ac:dyDescent="0.3">
      <c r="A22" s="2">
        <v>17</v>
      </c>
      <c r="B22" s="2"/>
      <c r="C22" s="3">
        <f>$B$2</f>
        <v>0.08</v>
      </c>
      <c r="D22" s="3">
        <f t="shared" si="2"/>
        <v>23476.442946372073</v>
      </c>
      <c r="E22" s="3">
        <f t="shared" si="3"/>
        <v>3051.9375830283698</v>
      </c>
      <c r="F22" s="16">
        <f t="shared" si="4"/>
        <v>313880.04219299462</v>
      </c>
      <c r="I22" s="4">
        <v>17</v>
      </c>
      <c r="J22" s="4"/>
      <c r="K22" s="4">
        <f t="shared" si="1"/>
        <v>0.08</v>
      </c>
      <c r="L22" s="5">
        <f t="shared" si="5"/>
        <v>27407.541146673047</v>
      </c>
      <c r="M22" s="5">
        <f t="shared" si="6"/>
        <v>0</v>
      </c>
      <c r="N22" s="12">
        <f t="shared" si="7"/>
        <v>370001.80548008613</v>
      </c>
      <c r="O22" s="18">
        <f t="shared" si="8"/>
        <v>334901.57076767494</v>
      </c>
    </row>
    <row r="23" spans="1:15" x14ac:dyDescent="0.3">
      <c r="A23" s="2">
        <v>18</v>
      </c>
      <c r="B23" s="2"/>
      <c r="C23" s="3">
        <f>$B$2</f>
        <v>0.08</v>
      </c>
      <c r="D23" s="3">
        <f t="shared" si="2"/>
        <v>25110.403375439571</v>
      </c>
      <c r="E23" s="3">
        <f t="shared" si="3"/>
        <v>3264.3524388071446</v>
      </c>
      <c r="F23" s="16">
        <f t="shared" si="4"/>
        <v>335726.09312962706</v>
      </c>
      <c r="I23" s="4">
        <v>18</v>
      </c>
      <c r="J23" s="4"/>
      <c r="K23" s="4">
        <f t="shared" si="1"/>
        <v>0.08</v>
      </c>
      <c r="L23" s="5">
        <f t="shared" si="5"/>
        <v>29600.144438406889</v>
      </c>
      <c r="M23" s="5">
        <f t="shared" si="6"/>
        <v>0</v>
      </c>
      <c r="N23" s="12">
        <f t="shared" si="7"/>
        <v>399601.94991849305</v>
      </c>
      <c r="O23" s="18">
        <f t="shared" si="8"/>
        <v>360653.69642908894</v>
      </c>
    </row>
    <row r="24" spans="1:15" x14ac:dyDescent="0.3">
      <c r="A24" s="2">
        <v>19</v>
      </c>
      <c r="B24" s="2"/>
      <c r="C24" s="3">
        <f>$B$2</f>
        <v>0.08</v>
      </c>
      <c r="D24" s="3">
        <f t="shared" si="2"/>
        <v>26858.087450370163</v>
      </c>
      <c r="E24" s="3">
        <f t="shared" si="3"/>
        <v>3491.5513685481214</v>
      </c>
      <c r="F24" s="16">
        <f t="shared" si="4"/>
        <v>359092.62921144912</v>
      </c>
      <c r="I24" s="4">
        <v>19</v>
      </c>
      <c r="J24" s="4"/>
      <c r="K24" s="4">
        <f t="shared" si="1"/>
        <v>0.08</v>
      </c>
      <c r="L24" s="5">
        <f t="shared" si="5"/>
        <v>31968.155993479446</v>
      </c>
      <c r="M24" s="5">
        <f t="shared" si="6"/>
        <v>0</v>
      </c>
      <c r="N24" s="12">
        <f t="shared" si="7"/>
        <v>431570.10591197247</v>
      </c>
      <c r="O24" s="18">
        <f t="shared" si="8"/>
        <v>388465.99214341602</v>
      </c>
    </row>
    <row r="25" spans="1:15" x14ac:dyDescent="0.3">
      <c r="A25" s="8">
        <v>20</v>
      </c>
      <c r="B25" s="8"/>
      <c r="C25" s="9">
        <f>$B$2</f>
        <v>0.08</v>
      </c>
      <c r="D25" s="9">
        <f t="shared" si="2"/>
        <v>28727.410336915931</v>
      </c>
      <c r="E25" s="9">
        <f t="shared" si="3"/>
        <v>3734.5633437990714</v>
      </c>
      <c r="F25" s="17">
        <f t="shared" si="4"/>
        <v>384085.47620456596</v>
      </c>
      <c r="I25" s="8">
        <v>20</v>
      </c>
      <c r="J25" s="8"/>
      <c r="K25" s="8">
        <f t="shared" si="1"/>
        <v>0.08</v>
      </c>
      <c r="L25" s="9">
        <f t="shared" si="5"/>
        <v>34525.6084729578</v>
      </c>
      <c r="M25" s="9">
        <f t="shared" si="6"/>
        <v>0</v>
      </c>
      <c r="N25" s="13">
        <f t="shared" si="7"/>
        <v>466095.71438493027</v>
      </c>
      <c r="O25" s="18">
        <f t="shared" si="8"/>
        <v>418503.27151488932</v>
      </c>
    </row>
    <row r="26" spans="1:15" x14ac:dyDescent="0.3">
      <c r="A26" s="2">
        <v>21</v>
      </c>
      <c r="B26" s="2"/>
      <c r="C26" s="3">
        <f>$B$2</f>
        <v>0.08</v>
      </c>
      <c r="D26" s="3">
        <f t="shared" si="2"/>
        <v>30726.838096365278</v>
      </c>
      <c r="E26" s="3">
        <f t="shared" si="3"/>
        <v>3994.4889525274862</v>
      </c>
      <c r="F26" s="16">
        <f t="shared" si="4"/>
        <v>410817.82534840377</v>
      </c>
      <c r="I26" s="4">
        <v>21</v>
      </c>
      <c r="J26" s="4"/>
      <c r="K26" s="4">
        <f t="shared" si="1"/>
        <v>0.08</v>
      </c>
      <c r="L26" s="5">
        <f t="shared" si="5"/>
        <v>37287.657150794425</v>
      </c>
      <c r="M26" s="5">
        <f t="shared" si="6"/>
        <v>0</v>
      </c>
      <c r="N26" s="12">
        <f t="shared" si="7"/>
        <v>503383.37153572467</v>
      </c>
      <c r="O26" s="18">
        <f t="shared" si="8"/>
        <v>450943.53323608043</v>
      </c>
    </row>
    <row r="27" spans="1:15" x14ac:dyDescent="0.3">
      <c r="A27" s="2">
        <v>22</v>
      </c>
      <c r="B27" s="2"/>
      <c r="C27" s="3">
        <f>$B$2</f>
        <v>0.08</v>
      </c>
      <c r="D27" s="3">
        <f t="shared" si="2"/>
        <v>32865.426027872301</v>
      </c>
      <c r="E27" s="3">
        <f t="shared" si="3"/>
        <v>4272.5053836233992</v>
      </c>
      <c r="F27" s="16">
        <f t="shared" si="4"/>
        <v>439410.74599265266</v>
      </c>
      <c r="I27" s="4">
        <v>22</v>
      </c>
      <c r="J27" s="4"/>
      <c r="K27" s="4">
        <f t="shared" si="1"/>
        <v>0.08</v>
      </c>
      <c r="L27" s="5">
        <f t="shared" si="5"/>
        <v>40270.669722857972</v>
      </c>
      <c r="M27" s="5">
        <f t="shared" si="6"/>
        <v>0</v>
      </c>
      <c r="N27" s="12">
        <f t="shared" si="7"/>
        <v>543654.04125858261</v>
      </c>
      <c r="O27" s="18">
        <f t="shared" si="8"/>
        <v>485979.0158949669</v>
      </c>
    </row>
    <row r="28" spans="1:15" x14ac:dyDescent="0.3">
      <c r="A28" s="2">
        <v>23</v>
      </c>
      <c r="B28" s="2"/>
      <c r="C28" s="3">
        <f>$B$2</f>
        <v>0.08</v>
      </c>
      <c r="D28" s="3">
        <f t="shared" si="2"/>
        <v>35152.859679412213</v>
      </c>
      <c r="E28" s="3">
        <f t="shared" si="3"/>
        <v>4569.8717583235875</v>
      </c>
      <c r="F28" s="16">
        <f t="shared" si="4"/>
        <v>469993.73391374131</v>
      </c>
      <c r="I28" s="4">
        <v>23</v>
      </c>
      <c r="J28" s="4"/>
      <c r="K28" s="4">
        <f t="shared" si="1"/>
        <v>0.08</v>
      </c>
      <c r="L28" s="5">
        <f t="shared" si="5"/>
        <v>43492.323300686607</v>
      </c>
      <c r="M28" s="5">
        <f t="shared" si="6"/>
        <v>0</v>
      </c>
      <c r="N28" s="12">
        <f t="shared" si="7"/>
        <v>587146.36455926928</v>
      </c>
      <c r="O28" s="18">
        <f t="shared" si="8"/>
        <v>523817.33716656425</v>
      </c>
    </row>
    <row r="29" spans="1:15" x14ac:dyDescent="0.3">
      <c r="A29" s="2">
        <v>24</v>
      </c>
      <c r="B29" s="2"/>
      <c r="C29" s="3">
        <f>$B$2</f>
        <v>0.08</v>
      </c>
      <c r="D29" s="3">
        <f t="shared" si="2"/>
        <v>37599.498713099303</v>
      </c>
      <c r="E29" s="3">
        <f t="shared" si="3"/>
        <v>4887.9348327029093</v>
      </c>
      <c r="F29" s="16">
        <f t="shared" si="4"/>
        <v>502705.29779413767</v>
      </c>
      <c r="I29" s="4">
        <v>24</v>
      </c>
      <c r="J29" s="4"/>
      <c r="K29" s="4">
        <f t="shared" si="1"/>
        <v>0.08</v>
      </c>
      <c r="L29" s="5">
        <f t="shared" si="5"/>
        <v>46971.709164741544</v>
      </c>
      <c r="M29" s="5">
        <f t="shared" si="6"/>
        <v>0</v>
      </c>
      <c r="N29" s="12">
        <f t="shared" si="7"/>
        <v>634118.07372401084</v>
      </c>
      <c r="O29" s="18">
        <f t="shared" si="8"/>
        <v>564682.72413988947</v>
      </c>
    </row>
    <row r="30" spans="1:15" x14ac:dyDescent="0.3">
      <c r="A30" s="8">
        <v>25</v>
      </c>
      <c r="B30" s="8"/>
      <c r="C30" s="9">
        <f>$B$2</f>
        <v>0.08</v>
      </c>
      <c r="D30" s="9">
        <f t="shared" si="2"/>
        <v>40216.423823531011</v>
      </c>
      <c r="E30" s="9">
        <f t="shared" si="3"/>
        <v>5228.135097059032</v>
      </c>
      <c r="F30" s="17">
        <f t="shared" si="4"/>
        <v>537693.58652060956</v>
      </c>
      <c r="I30" s="8">
        <v>25</v>
      </c>
      <c r="J30" s="8"/>
      <c r="K30" s="8">
        <f t="shared" si="1"/>
        <v>0.08</v>
      </c>
      <c r="L30" s="9">
        <f t="shared" si="5"/>
        <v>50729.445897920872</v>
      </c>
      <c r="M30" s="9">
        <f t="shared" si="6"/>
        <v>0</v>
      </c>
      <c r="N30" s="13">
        <f t="shared" si="7"/>
        <v>684847.51962193171</v>
      </c>
      <c r="O30" s="18">
        <f t="shared" si="8"/>
        <v>608817.34207108058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21CA-B1EB-4B38-ADF6-81A8DCBA3D8C}">
  <dimension ref="A1:D4"/>
  <sheetViews>
    <sheetView workbookViewId="0">
      <selection activeCell="B27" sqref="B27"/>
    </sheetView>
  </sheetViews>
  <sheetFormatPr defaultRowHeight="14.4" x14ac:dyDescent="0.3"/>
  <cols>
    <col min="1" max="1" width="28.6640625" customWidth="1"/>
    <col min="2" max="2" width="10.88671875" customWidth="1"/>
    <col min="3" max="3" width="11.5546875" customWidth="1"/>
    <col min="4" max="4" width="12.6640625" customWidth="1"/>
  </cols>
  <sheetData>
    <row r="1" spans="1:4" x14ac:dyDescent="0.3">
      <c r="A1" s="11"/>
      <c r="B1" s="10" t="s">
        <v>7</v>
      </c>
      <c r="C1" s="10" t="s">
        <v>8</v>
      </c>
      <c r="D1" s="10" t="s">
        <v>9</v>
      </c>
    </row>
    <row r="2" spans="1:4" x14ac:dyDescent="0.3">
      <c r="A2" s="11" t="s">
        <v>5</v>
      </c>
      <c r="B2" s="19">
        <f>Расчеты!F15</f>
        <v>195980.98790560424</v>
      </c>
      <c r="C2" s="19">
        <f>Расчеты!F25</f>
        <v>384085.47620456596</v>
      </c>
      <c r="D2" s="19">
        <f>Расчеты!F30</f>
        <v>537693.58652060956</v>
      </c>
    </row>
    <row r="3" spans="1:4" x14ac:dyDescent="0.3">
      <c r="A3" s="11" t="s">
        <v>6</v>
      </c>
      <c r="B3" s="19">
        <f>Расчеты!O15</f>
        <v>200826.47476273245</v>
      </c>
      <c r="C3" s="19">
        <f>Расчеты!O25</f>
        <v>418503.27151488932</v>
      </c>
      <c r="D3" s="19">
        <f>Расчеты!O30</f>
        <v>608817.34207108058</v>
      </c>
    </row>
    <row r="4" spans="1:4" x14ac:dyDescent="0.3">
      <c r="A4" s="11" t="s">
        <v>10</v>
      </c>
      <c r="B4" s="19">
        <f>B3-B2</f>
        <v>4845.4868571282132</v>
      </c>
      <c r="C4" s="19">
        <f>C3-C2</f>
        <v>34417.795310323359</v>
      </c>
      <c r="D4" s="19">
        <f>D3-D2</f>
        <v>71123.755550471018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C6AB-E8CA-46E7-803B-622747EF633D}">
  <dimension ref="A1"/>
  <sheetViews>
    <sheetView tabSelected="1" workbookViewId="0">
      <selection activeCell="Q6" sqref="Q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Расчеты</vt:lpstr>
      <vt:lpstr>Выгода</vt:lpstr>
      <vt:lpstr>Диаграмма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2019-07-10T14:08:53Z</dcterms:created>
  <dcterms:modified xsi:type="dcterms:W3CDTF">2019-07-14T13:00:09Z</dcterms:modified>
</cp:coreProperties>
</file>